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1075" windowHeight="7995"/>
  </bookViews>
  <sheets>
    <sheet name="PooledCVCI" sheetId="1" r:id="rId1"/>
  </sheets>
  <calcPr calcId="145621"/>
</workbook>
</file>

<file path=xl/calcChain.xml><?xml version="1.0" encoding="utf-8"?>
<calcChain xmlns="http://schemas.openxmlformats.org/spreadsheetml/2006/main">
  <c r="K11" i="1" l="1"/>
  <c r="J11" i="1"/>
  <c r="K9" i="1"/>
  <c r="J9" i="1"/>
  <c r="K5" i="1"/>
  <c r="K6" i="1"/>
  <c r="E13" i="1"/>
  <c r="H3" i="1"/>
  <c r="H5" i="1" s="1"/>
  <c r="K13" i="1" l="1"/>
  <c r="K15" i="1" s="1"/>
  <c r="J13" i="1"/>
  <c r="J15" i="1" s="1"/>
  <c r="G5" i="1"/>
  <c r="C7" i="1"/>
  <c r="E4" i="1"/>
  <c r="E5" i="1"/>
  <c r="E3" i="1"/>
  <c r="D4" i="1"/>
  <c r="D5" i="1"/>
  <c r="D3" i="1"/>
  <c r="E7" i="1" l="1"/>
  <c r="G7" i="1" l="1"/>
  <c r="G11" i="1" s="1"/>
  <c r="G13" i="1" s="1"/>
  <c r="E9" i="1"/>
  <c r="H7" i="1" l="1"/>
  <c r="H11" i="1" s="1"/>
  <c r="H13" i="1" s="1"/>
  <c r="E11" i="1"/>
</calcChain>
</file>

<file path=xl/sharedStrings.xml><?xml version="1.0" encoding="utf-8"?>
<sst xmlns="http://schemas.openxmlformats.org/spreadsheetml/2006/main" count="31" uniqueCount="18">
  <si>
    <t>alpha</t>
  </si>
  <si>
    <t>CV</t>
  </si>
  <si>
    <t>df</t>
  </si>
  <si>
    <t>𝜎^2</t>
  </si>
  <si>
    <t>Sum DF</t>
  </si>
  <si>
    <t>Sum 𝜎^2</t>
  </si>
  <si>
    <t>Pooled CV</t>
  </si>
  <si>
    <t>Pooled 𝜎^2</t>
  </si>
  <si>
    <t>Upper X^2</t>
  </si>
  <si>
    <t>Lower X^2</t>
  </si>
  <si>
    <t>Pooled CV%</t>
  </si>
  <si>
    <t>Upper 𝜎^2</t>
  </si>
  <si>
    <t>Lower 𝜎^2</t>
  </si>
  <si>
    <t>Upper CV</t>
  </si>
  <si>
    <t>Lower CV</t>
  </si>
  <si>
    <t>Upper CV%</t>
  </si>
  <si>
    <t>Lower CV%</t>
  </si>
  <si>
    <t>CI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</si>
</sst>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2" xfId="0" applyBorder="1"/>
    <xf numFmtId="0" fontId="1" fillId="0" borderId="3" xfId="0" applyFont="1" applyBorder="1"/>
    <xf numFmtId="0" fontId="1" fillId="0" borderId="0" xfId="0" applyFont="1" applyBorder="1"/>
    <xf numFmtId="164" fontId="0" fillId="0" borderId="0" xfId="0" applyNumberFormat="1" applyBorder="1"/>
    <xf numFmtId="164" fontId="0" fillId="0" borderId="4" xfId="0" applyNumberFormat="1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7" xfId="0" applyBorder="1"/>
    <xf numFmtId="0" fontId="0" fillId="0" borderId="8" xfId="0" applyBorder="1"/>
    <xf numFmtId="164" fontId="0" fillId="0" borderId="9" xfId="0" applyNumberFormat="1" applyBorder="1"/>
    <xf numFmtId="164" fontId="2" fillId="0" borderId="9" xfId="0" applyNumberFormat="1" applyFont="1" applyBorder="1"/>
    <xf numFmtId="0" fontId="0" fillId="0" borderId="1" xfId="0" applyBorder="1"/>
    <xf numFmtId="0" fontId="0" fillId="0" borderId="6" xfId="0" applyBorder="1"/>
    <xf numFmtId="0" fontId="1" fillId="0" borderId="1" xfId="0" applyFont="1" applyBorder="1"/>
    <xf numFmtId="0" fontId="1" fillId="0" borderId="2" xfId="0" applyFont="1" applyBorder="1"/>
    <xf numFmtId="164" fontId="2" fillId="0" borderId="5" xfId="0" applyNumberFormat="1" applyFont="1" applyBorder="1"/>
    <xf numFmtId="164" fontId="0" fillId="0" borderId="6" xfId="0" applyNumberFormat="1" applyBorder="1"/>
    <xf numFmtId="0" fontId="1" fillId="0" borderId="7" xfId="0" applyFont="1" applyBorder="1"/>
    <xf numFmtId="0" fontId="1" fillId="0" borderId="9" xfId="0" applyFont="1" applyBorder="1"/>
    <xf numFmtId="164" fontId="0" fillId="0" borderId="5" xfId="0" applyNumberFormat="1" applyBorder="1"/>
    <xf numFmtId="164" fontId="0" fillId="0" borderId="1" xfId="0" applyNumberFormat="1" applyBorder="1"/>
    <xf numFmtId="164" fontId="0" fillId="0" borderId="2" xfId="0" applyNumberForma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5"/>
  <sheetViews>
    <sheetView tabSelected="1" workbookViewId="0">
      <selection activeCell="M12" sqref="M12"/>
    </sheetView>
  </sheetViews>
  <sheetFormatPr defaultRowHeight="15" x14ac:dyDescent="0.25"/>
  <cols>
    <col min="2" max="9" width="11" customWidth="1"/>
    <col min="10" max="10" width="11.5703125" customWidth="1"/>
    <col min="11" max="11" width="12.5703125" customWidth="1"/>
  </cols>
  <sheetData>
    <row r="2" spans="2:11" x14ac:dyDescent="0.25">
      <c r="B2" s="10" t="s">
        <v>1</v>
      </c>
      <c r="C2" s="11" t="s">
        <v>2</v>
      </c>
      <c r="D2" s="11" t="s">
        <v>3</v>
      </c>
      <c r="E2" s="12"/>
      <c r="G2" s="23" t="s">
        <v>17</v>
      </c>
      <c r="H2" s="24">
        <v>90</v>
      </c>
      <c r="J2" s="19" t="s">
        <v>17</v>
      </c>
      <c r="K2" s="20">
        <v>90</v>
      </c>
    </row>
    <row r="3" spans="2:11" x14ac:dyDescent="0.25">
      <c r="B3" s="2">
        <v>0.13</v>
      </c>
      <c r="C3" s="3">
        <v>18</v>
      </c>
      <c r="D3" s="4">
        <f>LN(B3^2 + 1)</f>
        <v>1.6758783814954624E-2</v>
      </c>
      <c r="E3" s="5">
        <f>C3*D3</f>
        <v>0.30165810866918324</v>
      </c>
      <c r="G3" s="6" t="s">
        <v>0</v>
      </c>
      <c r="H3" s="8">
        <f>1-(H2/100)</f>
        <v>9.9999999999999978E-2</v>
      </c>
      <c r="J3" s="2" t="s">
        <v>1</v>
      </c>
      <c r="K3" s="28">
        <v>0.21</v>
      </c>
    </row>
    <row r="4" spans="2:11" x14ac:dyDescent="0.25">
      <c r="B4" s="2">
        <v>0.14000000000000001</v>
      </c>
      <c r="C4" s="3">
        <v>16</v>
      </c>
      <c r="D4" s="4">
        <f t="shared" ref="D4:D5" si="0">LN(B4^2 + 1)</f>
        <v>1.9410393519823387E-2</v>
      </c>
      <c r="E4" s="5">
        <f t="shared" ref="E4:E5" si="1">C4*D4</f>
        <v>0.3105662963171742</v>
      </c>
      <c r="G4" s="17" t="s">
        <v>8</v>
      </c>
      <c r="H4" s="1" t="s">
        <v>9</v>
      </c>
      <c r="J4" s="29" t="s">
        <v>2</v>
      </c>
      <c r="K4" s="30">
        <v>22</v>
      </c>
    </row>
    <row r="5" spans="2:11" x14ac:dyDescent="0.25">
      <c r="B5" s="2">
        <v>0.2</v>
      </c>
      <c r="C5" s="3">
        <v>24</v>
      </c>
      <c r="D5" s="4">
        <f t="shared" si="0"/>
        <v>3.9220713153281329E-2</v>
      </c>
      <c r="E5" s="5">
        <f t="shared" si="1"/>
        <v>0.94129711567875196</v>
      </c>
      <c r="G5" s="25">
        <f>CHIINV(1-H3/2,C7)</f>
        <v>41.491954475668962</v>
      </c>
      <c r="H5" s="22">
        <f>CHIINV(H3/2,C7)</f>
        <v>76.777803156061481</v>
      </c>
      <c r="J5" s="17" t="s">
        <v>3</v>
      </c>
      <c r="K5" s="1">
        <f>LN(K3^2 + 1)</f>
        <v>4.3155270313927629E-2</v>
      </c>
    </row>
    <row r="6" spans="2:11" x14ac:dyDescent="0.25">
      <c r="B6" s="6"/>
      <c r="C6" s="7"/>
      <c r="D6" s="7"/>
      <c r="E6" s="8"/>
      <c r="G6" s="26" t="s">
        <v>11</v>
      </c>
      <c r="H6" s="27" t="s">
        <v>12</v>
      </c>
      <c r="J6" s="9" t="s">
        <v>0</v>
      </c>
      <c r="K6" s="18">
        <f>1-(K2/100)</f>
        <v>9.9999999999999978E-2</v>
      </c>
    </row>
    <row r="7" spans="2:11" x14ac:dyDescent="0.25">
      <c r="B7" s="13" t="s">
        <v>4</v>
      </c>
      <c r="C7" s="14">
        <f>C3+C4+C5</f>
        <v>58</v>
      </c>
      <c r="D7" s="13" t="s">
        <v>5</v>
      </c>
      <c r="E7" s="15">
        <f>E3+E4+E5</f>
        <v>1.5535215206651094</v>
      </c>
      <c r="G7" s="25">
        <f>E7/G5</f>
        <v>3.7441512223197394E-2</v>
      </c>
      <c r="H7" s="22">
        <f>E9/H5</f>
        <v>3.4886194581690413E-4</v>
      </c>
      <c r="J7" s="17"/>
      <c r="K7" s="1"/>
    </row>
    <row r="8" spans="2:11" x14ac:dyDescent="0.25">
      <c r="B8" s="17"/>
      <c r="C8" s="1"/>
      <c r="D8" s="6"/>
      <c r="E8" s="5"/>
      <c r="G8" s="6"/>
      <c r="H8" s="8"/>
      <c r="J8" s="17" t="s">
        <v>8</v>
      </c>
      <c r="K8" s="1" t="s">
        <v>9</v>
      </c>
    </row>
    <row r="9" spans="2:11" x14ac:dyDescent="0.25">
      <c r="B9" s="6"/>
      <c r="C9" s="8"/>
      <c r="D9" s="13" t="s">
        <v>7</v>
      </c>
      <c r="E9" s="15">
        <f>E7/C7</f>
        <v>2.6784853804570852E-2</v>
      </c>
      <c r="G9" s="6"/>
      <c r="H9" s="8"/>
      <c r="J9" s="25">
        <f>CHIINV(1-K6/2,K4)</f>
        <v>12.338014578790647</v>
      </c>
      <c r="K9" s="22">
        <f>CHIINV(K6/2,K4)</f>
        <v>33.924438471443807</v>
      </c>
    </row>
    <row r="10" spans="2:11" x14ac:dyDescent="0.25">
      <c r="B10" s="6"/>
      <c r="C10" s="8"/>
      <c r="D10" s="6"/>
      <c r="E10" s="5"/>
      <c r="G10" s="17" t="s">
        <v>13</v>
      </c>
      <c r="H10" s="1" t="s">
        <v>14</v>
      </c>
      <c r="J10" s="17" t="s">
        <v>11</v>
      </c>
      <c r="K10" s="1" t="s">
        <v>12</v>
      </c>
    </row>
    <row r="11" spans="2:11" x14ac:dyDescent="0.25">
      <c r="B11" s="6"/>
      <c r="C11" s="8"/>
      <c r="D11" s="13" t="s">
        <v>6</v>
      </c>
      <c r="E11" s="15">
        <f>SQRT(EXP(E9)-1)</f>
        <v>0.16476283641966954</v>
      </c>
      <c r="G11" s="25">
        <f>SQRT(EXP(G7)-1)</f>
        <v>0.19532351662306166</v>
      </c>
      <c r="H11" s="22">
        <f>SQRT(EXP(H7)-1)</f>
        <v>1.8679475507156873E-2</v>
      </c>
      <c r="J11" s="25">
        <f>K5*K4/J9</f>
        <v>7.6950464018617507E-2</v>
      </c>
      <c r="K11" s="22">
        <f>K5*K4/K9</f>
        <v>2.7986194899160585E-2</v>
      </c>
    </row>
    <row r="12" spans="2:11" x14ac:dyDescent="0.25">
      <c r="B12" s="6"/>
      <c r="C12" s="8"/>
      <c r="D12" s="6"/>
      <c r="E12" s="8"/>
      <c r="G12" s="6" t="s">
        <v>15</v>
      </c>
      <c r="H12" s="8" t="s">
        <v>16</v>
      </c>
      <c r="J12" s="17" t="s">
        <v>13</v>
      </c>
      <c r="K12" s="1" t="s">
        <v>14</v>
      </c>
    </row>
    <row r="13" spans="2:11" x14ac:dyDescent="0.25">
      <c r="B13" s="9"/>
      <c r="C13" s="18"/>
      <c r="D13" s="13" t="s">
        <v>10</v>
      </c>
      <c r="E13" s="16">
        <f>E11*100</f>
        <v>16.476283641966955</v>
      </c>
      <c r="G13" s="21">
        <f>G11*100</f>
        <v>19.532351662306166</v>
      </c>
      <c r="H13" s="22">
        <f>H11*100</f>
        <v>1.8679475507156873</v>
      </c>
      <c r="J13" s="25">
        <f>SQRT(EXP(J11)-1)</f>
        <v>0.28282251815140341</v>
      </c>
      <c r="K13" s="22">
        <f>SQRT(EXP(K11)-1)</f>
        <v>0.16846806051383925</v>
      </c>
    </row>
    <row r="14" spans="2:11" x14ac:dyDescent="0.25">
      <c r="J14" s="17" t="s">
        <v>15</v>
      </c>
      <c r="K14" s="1" t="s">
        <v>16</v>
      </c>
    </row>
    <row r="15" spans="2:11" x14ac:dyDescent="0.25">
      <c r="J15" s="21">
        <f>J13*100</f>
        <v>28.282251815140341</v>
      </c>
      <c r="K15" s="22">
        <f>K13*100</f>
        <v>16.846806051383926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PooledCVCI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Арнаутов Владимир Сергеевич</dc:creator>
  <cp:lastModifiedBy>Арнаутов Владимир Сергеевич</cp:lastModifiedBy>
  <dcterms:created xsi:type="dcterms:W3CDTF">2015-10-15T17:10:44Z</dcterms:created>
  <dcterms:modified xsi:type="dcterms:W3CDTF">2015-10-29T14:03:32Z</dcterms:modified>
</cp:coreProperties>
</file>